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T:\02 Projects\Active Projects\IPA ILSFA\03 Work Products\Communications and Marketing\2020\2020-Project Tables\Post-Project Selection\LICS\"/>
    </mc:Choice>
  </mc:AlternateContent>
  <xr:revisionPtr revIDLastSave="0" documentId="13_ncr:1_{4B624D81-43B2-40C2-9C2E-4CA00334508C}" xr6:coauthVersionLast="45" xr6:coauthVersionMax="45" xr10:uidLastSave="{00000000-0000-0000-0000-000000000000}"/>
  <bookViews>
    <workbookView xWindow="19090" yWindow="-110" windowWidth="19420" windowHeight="10420" xr2:uid="{00000000-000D-0000-FFFF-FFFF00000000}"/>
  </bookViews>
  <sheets>
    <sheet name="Selected Projects" sheetId="1" r:id="rId1"/>
    <sheet name="Total_Incentives" sheetId="6"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4" i="6" l="1"/>
  <c r="W3" i="6"/>
  <c r="W2" i="6"/>
  <c r="W5" i="6" l="1"/>
  <c r="W6" i="6" l="1"/>
  <c r="X3" i="6" l="1"/>
  <c r="X4" i="6"/>
  <c r="X2" i="6"/>
  <c r="W8" i="6"/>
</calcChain>
</file>

<file path=xl/sharedStrings.xml><?xml version="1.0" encoding="utf-8"?>
<sst xmlns="http://schemas.openxmlformats.org/spreadsheetml/2006/main" count="117" uniqueCount="73">
  <si>
    <t>Project: Project Id</t>
  </si>
  <si>
    <t>Projected Project Size (AC kW) Formula</t>
  </si>
  <si>
    <t>Utility Territory</t>
  </si>
  <si>
    <t>Part I 100% Subscriber owned</t>
  </si>
  <si>
    <t>Projected Anchor Type</t>
  </si>
  <si>
    <t>Type of Project</t>
  </si>
  <si>
    <t>ComEd</t>
  </si>
  <si>
    <t>Yes</t>
  </si>
  <si>
    <t>No</t>
  </si>
  <si>
    <t>Community Solar</t>
  </si>
  <si>
    <t>Ameren</t>
  </si>
  <si>
    <t>Public facility</t>
  </si>
  <si>
    <t>P-0825</t>
  </si>
  <si>
    <t>P-0744</t>
  </si>
  <si>
    <t>Utility Group</t>
  </si>
  <si>
    <t>A</t>
  </si>
  <si>
    <t>B</t>
  </si>
  <si>
    <t>&gt;250</t>
  </si>
  <si>
    <t>&lt;=250</t>
  </si>
  <si>
    <t>Percentage</t>
  </si>
  <si>
    <t>Total Incentive Value</t>
  </si>
  <si>
    <t>Category</t>
  </si>
  <si>
    <t>Size Points</t>
  </si>
  <si>
    <t>Total</t>
  </si>
  <si>
    <t>Incentive left</t>
  </si>
  <si>
    <t>EJC</t>
  </si>
  <si>
    <t>EJC Points</t>
  </si>
  <si>
    <t>LI CT</t>
  </si>
  <si>
    <t>100% Subscriber Owned Points</t>
  </si>
  <si>
    <t>WMBE Points</t>
  </si>
  <si>
    <t>REC Value ($)</t>
  </si>
  <si>
    <t>Anchor Type Points</t>
  </si>
  <si>
    <t>Size Category</t>
  </si>
  <si>
    <t>Utility Group Points</t>
  </si>
  <si>
    <t>LI CT Points</t>
  </si>
  <si>
    <t>WMBE</t>
  </si>
  <si>
    <t>Total Points (from selection in which it was chosen)</t>
  </si>
  <si>
    <t>Project Id</t>
  </si>
  <si>
    <t>Non-profit</t>
  </si>
  <si>
    <t>P-2724 - PY3</t>
  </si>
  <si>
    <t>P-2838 - PY3</t>
  </si>
  <si>
    <t>P-2841 - PY3</t>
  </si>
  <si>
    <t>&gt;1,000</t>
  </si>
  <si>
    <t>Size Category (AC kW)</t>
  </si>
  <si>
    <t>&gt;500 &lt;=1,000</t>
  </si>
  <si>
    <t>Anchor Type: Project Host (Yes or No)</t>
  </si>
  <si>
    <t>Anchor Type: Critical Service Provider (Yes or No)</t>
  </si>
  <si>
    <t xml:space="preserve">Environmental Justice Community </t>
  </si>
  <si>
    <t>Low-Income Census Tract</t>
  </si>
  <si>
    <t>Anchor Type: Non-Profit/ Public Facility</t>
  </si>
  <si>
    <t>RERF</t>
  </si>
  <si>
    <t>Program Year 2020-2021 Projects: Low-Income Community Solar Sub-Program</t>
  </si>
  <si>
    <t>Selection Stage</t>
  </si>
  <si>
    <t>Approved Vendor</t>
  </si>
  <si>
    <t>Funding Source</t>
  </si>
  <si>
    <t xml:space="preserve">Part 1 Eligible Project Size (AC kW) </t>
  </si>
  <si>
    <t>Project City</t>
  </si>
  <si>
    <t>Trajectory Solar IL, LLC</t>
  </si>
  <si>
    <t>Promethean Solar</t>
  </si>
  <si>
    <t>Kankakee</t>
  </si>
  <si>
    <t>Cahokia</t>
  </si>
  <si>
    <t>6702 Bond Ave.</t>
  </si>
  <si>
    <t>Part I Eligible Contracted REC Value ($)</t>
  </si>
  <si>
    <t>Selected Projects</t>
  </si>
  <si>
    <t>41.0897N, -87.8899W</t>
  </si>
  <si>
    <t>Project Location (Address or Coordinates)</t>
  </si>
  <si>
    <t>*After Project Selection, a data entry error was discovered in the price of the Ameren Community Solar Adder value used in initial calculations for projects located in Ameren territory. This error did not affect the selection of projects.  The corrected Batch Project Value for project P-2841-PY3 is $3,027,713.31. The corrected Batch Project Values for affected waitlisted projects can be found in the updated tables of waitlisted projects.</t>
  </si>
  <si>
    <t>**The Minority/Women-owned Business Enterprise (MWBE) designation includes both Approved Vendors that are themselves a MWBE as well as Approved Vendors that have made a commitment to subcontracting with a MWBE for their given project.</t>
  </si>
  <si>
    <t xml:space="preserve">Minority/Women - Owned Business Enterprise** </t>
  </si>
  <si>
    <t>RERF***</t>
  </si>
  <si>
    <t>Utility***</t>
  </si>
  <si>
    <t>***When these projects were initially selected, they had incentive values greater than the remaining annual sub-program budget available and their Approved Vendor was faced with the decision to reduce the project size, build the originally planned project but accept the reduced payment in exchange for RECs from a portion of the total array, or forgo ILSFA REC incentives. As of December 11, 2020, their Part 1 Eligible Contract REC Values have been updated to reflect their Approved Vendor's decision. For P-2838-PY3, the Approved Vendor chose to adjust their system design to better align with the remaining budget and accepted the reduced REC payment. For P-2724-PY3, the Approved Vendor chose to reduce the project size and accept the reduced REC payment commensurate with the smaller array.</t>
  </si>
  <si>
    <t>Last Updated December 18,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</si>
</sst>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1C245E"/>
      <name val="Calibri"/>
      <family val="2"/>
      <scheme val="minor"/>
    </font>
    <font>
      <b/>
      <sz val="24"/>
      <color rgb="FF1C245E"/>
      <name val="Calibri"/>
      <family val="2"/>
      <scheme val="minor"/>
    </font>
    <font>
      <sz val="8"/>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theme="4"/>
      </patternFill>
    </fill>
    <fill>
      <patternFill patternType="solid">
        <fgColor theme="7"/>
        <bgColor theme="7"/>
      </patternFill>
    </fill>
    <fill>
      <patternFill patternType="solid">
        <fgColor rgb="FF5062E5"/>
        <bgColor theme="7"/>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4"/>
      </top>
      <bottom style="thin">
        <color theme="4"/>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right/>
      <top style="thin">
        <color theme="7"/>
      </top>
      <bottom/>
      <diagonal/>
    </border>
    <border>
      <left style="thin">
        <color theme="7"/>
      </left>
      <right/>
      <top style="thin">
        <color theme="7"/>
      </top>
      <bottom/>
      <diagonal/>
    </border>
    <border>
      <left/>
      <right style="thin">
        <color theme="7"/>
      </right>
      <top style="thin">
        <color theme="7"/>
      </top>
      <bottom/>
      <diagonal/>
    </border>
    <border>
      <left/>
      <right/>
      <top style="thin">
        <color theme="7" tint="0.39997558519241921"/>
      </top>
      <bottom/>
      <diagonal/>
    </border>
    <border>
      <left style="thin">
        <color theme="7" tint="0.39997558519241921"/>
      </left>
      <right/>
      <top style="thin">
        <color theme="7" tint="0.39997558519241921"/>
      </top>
      <bottom/>
      <diagonal/>
    </border>
    <border>
      <left/>
      <right style="thin">
        <color theme="7" tint="0.39997558519241921"/>
      </right>
      <top style="thin">
        <color theme="7" tint="0.39997558519241921"/>
      </top>
      <bottom/>
      <diagonal/>
    </border>
    <border>
      <left/>
      <right/>
      <top/>
      <bottom style="thin">
        <color rgb="FF5062E5"/>
      </bottom>
      <diagonal/>
    </border>
    <border>
      <left/>
      <right/>
      <top style="thin">
        <color rgb="FF5062E5"/>
      </top>
      <bottom style="thin">
        <color rgb="FF5062E5"/>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33">
    <xf numFmtId="0" fontId="0" fillId="0" borderId="0" xfId="0"/>
    <xf numFmtId="44" fontId="0" fillId="0" borderId="0" xfId="0" applyNumberFormat="1"/>
    <xf numFmtId="44" fontId="13" fillId="33" borderId="12" xfId="42" applyNumberFormat="1" applyFont="1" applyFill="1" applyBorder="1" applyAlignment="1">
      <alignment wrapText="1"/>
    </xf>
    <xf numFmtId="0" fontId="0" fillId="0" borderId="11" xfId="0" applyFont="1" applyBorder="1"/>
    <xf numFmtId="44" fontId="0" fillId="0" borderId="12" xfId="42" applyNumberFormat="1" applyFont="1" applyBorder="1"/>
    <xf numFmtId="0" fontId="0" fillId="0" borderId="14" xfId="0" applyFont="1" applyBorder="1"/>
    <xf numFmtId="44" fontId="0" fillId="0" borderId="10" xfId="42" applyNumberFormat="1" applyFont="1" applyBorder="1"/>
    <xf numFmtId="44" fontId="13" fillId="33" borderId="11" xfId="42" applyNumberFormat="1" applyFont="1" applyFill="1" applyBorder="1" applyAlignment="1">
      <alignment wrapText="1"/>
    </xf>
    <xf numFmtId="10" fontId="0" fillId="0" borderId="0" xfId="43" applyNumberFormat="1" applyFont="1"/>
    <xf numFmtId="10" fontId="13" fillId="33" borderId="13" xfId="43" applyNumberFormat="1" applyFont="1" applyFill="1" applyBorder="1"/>
    <xf numFmtId="49" fontId="0" fillId="0" borderId="17" xfId="0" applyNumberFormat="1" applyFont="1" applyBorder="1" applyAlignment="1">
      <alignment horizontal="center" wrapText="1"/>
    </xf>
    <xf numFmtId="49" fontId="0" fillId="0" borderId="16" xfId="0" applyNumberFormat="1" applyFont="1" applyBorder="1" applyAlignment="1">
      <alignment horizontal="center" wrapText="1"/>
    </xf>
    <xf numFmtId="0" fontId="0" fillId="0" borderId="16" xfId="0" applyNumberFormat="1" applyFont="1" applyBorder="1" applyAlignment="1">
      <alignment horizontal="center" wrapText="1"/>
    </xf>
    <xf numFmtId="49" fontId="0" fillId="0" borderId="18" xfId="0" applyNumberFormat="1" applyFont="1" applyBorder="1" applyAlignment="1">
      <alignment horizontal="center" wrapText="1"/>
    </xf>
    <xf numFmtId="0" fontId="13" fillId="34" borderId="20" xfId="0" applyFont="1" applyFill="1" applyBorder="1" applyAlignment="1">
      <alignment horizontal="center" vertical="center" wrapText="1"/>
    </xf>
    <xf numFmtId="0" fontId="13" fillId="34" borderId="19" xfId="0" applyFont="1" applyFill="1" applyBorder="1" applyAlignment="1">
      <alignment horizontal="center" vertical="center" wrapText="1"/>
    </xf>
    <xf numFmtId="0" fontId="13" fillId="34" borderId="21" xfId="0" applyFont="1" applyFill="1" applyBorder="1" applyAlignment="1">
      <alignment horizontal="center" vertical="center" wrapText="1"/>
    </xf>
    <xf numFmtId="9" fontId="0" fillId="0" borderId="13" xfId="43" applyFont="1" applyBorder="1"/>
    <xf numFmtId="9" fontId="0" fillId="0" borderId="15" xfId="43" applyFont="1" applyBorder="1"/>
    <xf numFmtId="0" fontId="0" fillId="0" borderId="0" xfId="0"/>
    <xf numFmtId="0" fontId="13" fillId="35" borderId="22" xfId="0" applyFont="1" applyFill="1" applyBorder="1" applyAlignment="1">
      <alignment horizontal="center" vertical="center" wrapText="1"/>
    </xf>
    <xf numFmtId="0" fontId="18" fillId="0" borderId="23" xfId="0" applyNumberFormat="1" applyFont="1" applyFill="1" applyBorder="1" applyAlignment="1">
      <alignment horizontal="center" vertical="center" wrapText="1"/>
    </xf>
    <xf numFmtId="49" fontId="18" fillId="0" borderId="23" xfId="0" applyNumberFormat="1" applyFont="1" applyBorder="1" applyAlignment="1">
      <alignment horizontal="center" vertical="center" wrapText="1"/>
    </xf>
    <xf numFmtId="0" fontId="18" fillId="0" borderId="23" xfId="0" applyNumberFormat="1" applyFont="1" applyBorder="1" applyAlignment="1">
      <alignment horizontal="center" vertical="center" wrapText="1"/>
    </xf>
    <xf numFmtId="0" fontId="18" fillId="0" borderId="23" xfId="0" applyFont="1" applyFill="1" applyBorder="1" applyAlignment="1">
      <alignment horizontal="center" vertical="center" wrapText="1"/>
    </xf>
    <xf numFmtId="0" fontId="18" fillId="0" borderId="0" xfId="0" applyFont="1" applyAlignment="1">
      <alignment horizontal="center" vertical="center" wrapText="1"/>
    </xf>
    <xf numFmtId="0" fontId="18" fillId="0" borderId="0" xfId="0" applyFont="1"/>
    <xf numFmtId="0" fontId="0" fillId="0" borderId="0" xfId="0" applyBorder="1"/>
    <xf numFmtId="44" fontId="18" fillId="0" borderId="23" xfId="42" applyFont="1" applyFill="1" applyBorder="1" applyAlignment="1">
      <alignment horizontal="center" vertical="center" wrapText="1"/>
    </xf>
    <xf numFmtId="8" fontId="18" fillId="0" borderId="23" xfId="42" applyNumberFormat="1" applyFont="1" applyFill="1" applyBorder="1" applyAlignment="1">
      <alignment horizontal="center" vertical="center" wrapText="1"/>
    </xf>
    <xf numFmtId="49" fontId="18" fillId="0" borderId="23" xfId="0" applyNumberFormat="1" applyFont="1" applyFill="1" applyBorder="1" applyAlignment="1">
      <alignment horizontal="center" vertical="center" wrapText="1"/>
    </xf>
    <xf numFmtId="0" fontId="18" fillId="0" borderId="0" xfId="0" applyFont="1" applyAlignment="1">
      <alignment horizontal="left" wrapText="1"/>
    </xf>
    <xf numFmtId="0" fontId="19" fillId="0" borderId="0" xfId="0" applyFont="1" applyBorder="1" applyAlignment="1">
      <alignment horizontal="center" vertic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22">
    <dxf>
      <font>
        <strike val="0"/>
        <outline val="0"/>
        <shadow val="0"/>
        <u val="none"/>
        <vertAlign val="baseline"/>
        <sz val="11"/>
        <color rgb="FF1C245E"/>
        <name val="Calibri"/>
        <family val="2"/>
        <scheme val="minor"/>
      </font>
      <alignment horizontal="center" vertical="center" textRotation="0" wrapText="1" indent="0" justifyLastLine="0" shrinkToFit="0" readingOrder="0"/>
    </dxf>
    <dxf>
      <font>
        <strike val="0"/>
        <outline val="0"/>
        <shadow val="0"/>
        <u val="none"/>
        <vertAlign val="baseline"/>
        <sz val="11"/>
        <color rgb="FF1C245E"/>
        <name val="Calibri"/>
        <family val="2"/>
        <scheme val="minor"/>
      </font>
      <alignment horizontal="center" vertical="center" textRotation="0" wrapText="1" indent="0" justifyLastLine="0" shrinkToFit="0" readingOrder="0"/>
    </dxf>
    <dxf>
      <font>
        <strike val="0"/>
        <outline val="0"/>
        <shadow val="0"/>
        <u val="none"/>
        <vertAlign val="baseline"/>
        <sz val="11"/>
        <color rgb="FF1C245E"/>
        <name val="Calibri"/>
        <family val="2"/>
        <scheme val="minor"/>
      </font>
      <alignment horizontal="center" vertical="center" textRotation="0" wrapText="1" indent="0" justifyLastLine="0" shrinkToFit="0" readingOrder="0"/>
    </dxf>
    <dxf>
      <font>
        <strike val="0"/>
        <outline val="0"/>
        <shadow val="0"/>
        <u val="none"/>
        <vertAlign val="baseline"/>
        <sz val="11"/>
        <color rgb="FF1C245E"/>
        <name val="Calibri"/>
        <family val="2"/>
        <scheme val="minor"/>
      </font>
      <alignment horizontal="center" vertical="center" textRotation="0" wrapText="1" indent="0" justifyLastLine="0" shrinkToFit="0" readingOrder="0"/>
    </dxf>
    <dxf>
      <font>
        <strike val="0"/>
        <outline val="0"/>
        <shadow val="0"/>
        <u val="none"/>
        <vertAlign val="baseline"/>
        <sz val="11"/>
        <color rgb="FF1C245E"/>
        <name val="Calibri"/>
        <family val="2"/>
        <scheme val="minor"/>
      </font>
      <numFmt numFmtId="0" formatCode="General"/>
      <alignment horizontal="center" vertical="center" textRotation="0" wrapText="1" indent="0" justifyLastLine="0" shrinkToFit="0" readingOrder="0"/>
      <border diagonalUp="0" diagonalDown="0">
        <left/>
        <right/>
        <top style="thin">
          <color rgb="FF5062E5"/>
        </top>
        <bottom style="thin">
          <color rgb="FF5062E5"/>
        </bottom>
        <vertical/>
        <horizontal/>
      </border>
    </dxf>
    <dxf>
      <font>
        <strike val="0"/>
        <outline val="0"/>
        <shadow val="0"/>
        <u val="none"/>
        <vertAlign val="baseline"/>
        <sz val="11"/>
        <color rgb="FF1C245E"/>
        <name val="Calibri"/>
        <family val="2"/>
        <scheme val="minor"/>
      </font>
      <numFmt numFmtId="0" formatCode="General"/>
      <alignment horizontal="center" vertical="center" textRotation="0" wrapText="1" indent="0" justifyLastLine="0" shrinkToFit="0" readingOrder="0"/>
      <border diagonalUp="0" diagonalDown="0">
        <left/>
        <right/>
        <top style="thin">
          <color rgb="FF5062E5"/>
        </top>
        <bottom style="thin">
          <color rgb="FF5062E5"/>
        </bottom>
        <vertical/>
        <horizontal/>
      </border>
    </dxf>
    <dxf>
      <font>
        <strike val="0"/>
        <outline val="0"/>
        <shadow val="0"/>
        <u val="none"/>
        <vertAlign val="baseline"/>
        <sz val="11"/>
        <color rgb="FF1C245E"/>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left/>
        <right/>
        <top style="thin">
          <color rgb="FF5062E5"/>
        </top>
        <bottom style="thin">
          <color rgb="FF5062E5"/>
        </bottom>
        <vertical/>
        <horizontal/>
      </border>
    </dxf>
    <dxf>
      <font>
        <b val="0"/>
        <i val="0"/>
        <strike val="0"/>
        <condense val="0"/>
        <extend val="0"/>
        <outline val="0"/>
        <shadow val="0"/>
        <u val="none"/>
        <vertAlign val="baseline"/>
        <sz val="11"/>
        <color rgb="FF1C245E"/>
        <name val="Calibri"/>
        <family val="2"/>
        <scheme val="minor"/>
      </font>
      <numFmt numFmtId="0" formatCode="General"/>
      <alignment horizontal="center" vertical="center" textRotation="0" wrapText="1" indent="0" justifyLastLine="0" shrinkToFit="0" readingOrder="0"/>
      <border diagonalUp="0" diagonalDown="0" outline="0">
        <left/>
        <right/>
        <top style="thin">
          <color rgb="FF5062E5"/>
        </top>
        <bottom style="thin">
          <color rgb="FF5062E5"/>
        </bottom>
      </border>
    </dxf>
    <dxf>
      <font>
        <b val="0"/>
        <i val="0"/>
        <strike val="0"/>
        <condense val="0"/>
        <extend val="0"/>
        <outline val="0"/>
        <shadow val="0"/>
        <u val="none"/>
        <vertAlign val="baseline"/>
        <sz val="11"/>
        <color rgb="FF1C245E"/>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rgb="FF5062E5"/>
        </top>
        <bottom style="thin">
          <color rgb="FF5062E5"/>
        </bottom>
      </border>
    </dxf>
    <dxf>
      <font>
        <b val="0"/>
        <i val="0"/>
        <strike val="0"/>
        <condense val="0"/>
        <extend val="0"/>
        <outline val="0"/>
        <shadow val="0"/>
        <u val="none"/>
        <vertAlign val="baseline"/>
        <sz val="11"/>
        <color rgb="FF1C245E"/>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rgb="FF5062E5"/>
        </top>
        <bottom style="thin">
          <color rgb="FF5062E5"/>
        </bottom>
      </border>
    </dxf>
    <dxf>
      <font>
        <b val="0"/>
        <i val="0"/>
        <strike val="0"/>
        <condense val="0"/>
        <extend val="0"/>
        <outline val="0"/>
        <shadow val="0"/>
        <u val="none"/>
        <vertAlign val="baseline"/>
        <sz val="11"/>
        <color rgb="FF1C245E"/>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top style="thin">
          <color rgb="FF5062E5"/>
        </top>
        <bottom style="thin">
          <color rgb="FF5062E5"/>
        </bottom>
      </border>
    </dxf>
    <dxf>
      <font>
        <strike val="0"/>
        <outline val="0"/>
        <shadow val="0"/>
        <u val="none"/>
        <vertAlign val="baseline"/>
        <sz val="11"/>
        <color rgb="FF1C245E"/>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top style="thin">
          <color rgb="FF5062E5"/>
        </top>
        <bottom style="thin">
          <color rgb="FF5062E5"/>
        </bottom>
      </border>
    </dxf>
    <dxf>
      <font>
        <b val="0"/>
        <i val="0"/>
        <strike val="0"/>
        <condense val="0"/>
        <extend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outline="0">
        <left/>
        <right/>
        <top style="thin">
          <color rgb="FF5062E5"/>
        </top>
        <bottom style="thin">
          <color rgb="FF5062E5"/>
        </bottom>
      </border>
    </dxf>
    <dxf>
      <font>
        <b val="0"/>
        <i val="0"/>
        <strike val="0"/>
        <condense val="0"/>
        <extend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vertical/>
        <horizontal/>
      </border>
    </dxf>
    <dxf>
      <font>
        <b val="0"/>
        <i val="0"/>
        <strike val="0"/>
        <condense val="0"/>
        <extend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vertical/>
        <horizontal/>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border>
        <top style="thin">
          <color rgb="FF5062E5"/>
        </top>
      </border>
    </dxf>
    <dxf>
      <border diagonalUp="0" diagonalDown="0">
        <left style="thin">
          <color rgb="FF5062E5"/>
        </left>
        <right style="thin">
          <color rgb="FF5062E5"/>
        </right>
        <top style="thin">
          <color rgb="FF5062E5"/>
        </top>
        <bottom style="thin">
          <color rgb="FF5062E5"/>
        </bottom>
      </border>
    </dxf>
    <dxf>
      <font>
        <strike val="0"/>
        <outline val="0"/>
        <shadow val="0"/>
        <u val="none"/>
        <vertAlign val="baseline"/>
        <sz val="11"/>
        <color rgb="FF1C245E"/>
        <name val="Calibri"/>
        <family val="2"/>
        <scheme val="minor"/>
      </font>
      <alignment horizontal="center" vertical="center" textRotation="0" wrapText="1" indent="0" justifyLastLine="0" shrinkToFit="0" readingOrder="0"/>
    </dxf>
    <dxf>
      <border>
        <bottom style="thin">
          <color rgb="FF5062E5"/>
        </bottom>
      </border>
    </dxf>
    <dxf>
      <font>
        <b/>
        <i val="0"/>
        <strike val="0"/>
        <condense val="0"/>
        <extend val="0"/>
        <outline val="0"/>
        <shadow val="0"/>
        <u val="none"/>
        <vertAlign val="baseline"/>
        <sz val="11"/>
        <color theme="0"/>
        <name val="Calibri"/>
        <family val="2"/>
        <scheme val="minor"/>
      </font>
      <fill>
        <patternFill patternType="solid">
          <fgColor theme="7"/>
          <bgColor rgb="FF5062E5"/>
        </patternFill>
      </fill>
      <alignment horizontal="center" vertical="center" textRotation="0" wrapText="1" indent="0" justifyLastLine="0" shrinkToFit="0" readingOrder="0"/>
    </dxf>
  </dxfs>
  <tableStyles count="0" defaultTableStyle="TableStyleMedium2" defaultPivotStyle="PivotStyleLight16"/>
  <colors>
    <mruColors>
      <color rgb="FF5062E5"/>
      <color rgb="FF1C24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activeX/activeX3.xml><?xml version="1.0" encoding="utf-8"?>
<ax:ocx xmlns:ax="http://schemas.microsoft.com/office/2006/activeX" xmlns:r="http://schemas.openxmlformats.org/officeDocument/2006/relationships" ax:classid="{5512D11C-5CC6-11CF-8D67-00AA00BDCE1D}" ax:persistence="persistStream" r:id="rId1"/>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xdr:row>
          <xdr:rowOff>307975</xdr:rowOff>
        </xdr:from>
        <xdr:to>
          <xdr:col>0</xdr:col>
          <xdr:colOff>733425</xdr:colOff>
          <xdr:row>4</xdr:row>
          <xdr:rowOff>68262</xdr:rowOff>
        </xdr:to>
        <xdr:sp macro="" textlink="">
          <xdr:nvSpPr>
            <xdr:cNvPr id="1025" name="Control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xdr:row>
          <xdr:rowOff>307975</xdr:rowOff>
        </xdr:from>
        <xdr:to>
          <xdr:col>0</xdr:col>
          <xdr:colOff>733425</xdr:colOff>
          <xdr:row>4</xdr:row>
          <xdr:rowOff>68262</xdr:rowOff>
        </xdr:to>
        <xdr:sp macro="" textlink="">
          <xdr:nvSpPr>
            <xdr:cNvPr id="1026" name="Control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619125</xdr:colOff>
          <xdr:row>3</xdr:row>
          <xdr:rowOff>307975</xdr:rowOff>
        </xdr:from>
        <xdr:to>
          <xdr:col>1</xdr:col>
          <xdr:colOff>312737</xdr:colOff>
          <xdr:row>4</xdr:row>
          <xdr:rowOff>68262</xdr:rowOff>
        </xdr:to>
        <xdr:sp macro="" textlink="">
          <xdr:nvSpPr>
            <xdr:cNvPr id="1027" name="Control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0</xdr:col>
      <xdr:colOff>167482</xdr:colOff>
      <xdr:row>0</xdr:row>
      <xdr:rowOff>157162</xdr:rowOff>
    </xdr:from>
    <xdr:to>
      <xdr:col>2</xdr:col>
      <xdr:colOff>661988</xdr:colOff>
      <xdr:row>1</xdr:row>
      <xdr:rowOff>2691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482" y="157162"/>
          <a:ext cx="2532062" cy="47894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5F7621F-E5B4-4319-BC85-4F773FD65753}" name="Table8" displayName="Table8" ref="A5:Q8" totalsRowShown="0" headerRowDxfId="21" dataDxfId="19" headerRowBorderDxfId="20" tableBorderDxfId="18" totalsRowBorderDxfId="17">
  <tableColumns count="17">
    <tableColumn id="1" xr3:uid="{B8748191-6259-4E9C-B7D6-814D8A889729}" name="Project Id" dataDxfId="16"/>
    <tableColumn id="15" xr3:uid="{60F1C4B1-44C5-46B3-9C18-5FE4E0D24167}" name="Selection Stage" dataDxfId="15"/>
    <tableColumn id="16" xr3:uid="{22FD2121-AF07-4CEE-8758-8678A0648D91}" name="Approved Vendor" dataDxfId="14"/>
    <tableColumn id="17" xr3:uid="{7B9BF5EC-A9FE-4B47-B058-3ED77010F159}" name="Funding Source" dataDxfId="13"/>
    <tableColumn id="25" xr3:uid="{F64F3F0C-DB52-4B46-86D5-6ADC09D45CC0}" name="Part I Eligible Contracted REC Value ($)" dataDxfId="12" dataCellStyle="Currency"/>
    <tableColumn id="3" xr3:uid="{B9B594B9-9A24-4FD2-9A98-127F06C5B712}" name="Part 1 Eligible Project Size (AC kW) " dataDxfId="11"/>
    <tableColumn id="10" xr3:uid="{9DCF5C31-4143-4030-B543-E7C8E31C04BD}" name="Size Category (AC kW)" dataDxfId="10"/>
    <tableColumn id="9" xr3:uid="{AEC649DB-E66D-4FEE-97D6-DBC3A58AB4BF}" name="Project Location (Address or Coordinates)" dataDxfId="9"/>
    <tableColumn id="37" xr3:uid="{1E729C5A-77FC-4EEB-BC76-3C64CB00FF1C}" name="Project City" dataDxfId="8"/>
    <tableColumn id="12" xr3:uid="{B10014C5-4C2E-4075-8578-ABFBA638F582}" name="Utility Territory" dataDxfId="7"/>
    <tableColumn id="26" xr3:uid="{A0511E76-1FA9-4235-8EC2-5CE19E2F08E7}" name="Environmental Justice Community " dataDxfId="6"/>
    <tableColumn id="8" xr3:uid="{C3AC1561-D8B7-4DDC-9EEF-55756C00D0FC}" name="Low-Income Census Tract" dataDxfId="5"/>
    <tableColumn id="13" xr3:uid="{A55F0575-C7C7-4852-8AEB-7C76ED74AFB6}" name="Minority/Women - Owned Business Enterprise** " dataDxfId="4"/>
    <tableColumn id="33" xr3:uid="{50115879-3E7E-4099-BBD7-45398DB92107}" name="Anchor Type: Non-Profit/ Public Facility" dataDxfId="3"/>
    <tableColumn id="34" xr3:uid="{9665407F-9EF7-4876-A089-0F3E284275BE}" name="Anchor Type: Project Host (Yes or No)" dataDxfId="2"/>
    <tableColumn id="35" xr3:uid="{A680EDB5-10B9-4455-905E-0C138158F752}" name="Anchor Type: Critical Service Provider (Yes or No)" dataDxfId="1"/>
    <tableColumn id="36" xr3:uid="{A1228EDF-2680-4DF3-9214-FE6FB9F23AEB}" name="Type of Project" dataDxfId="0"/>
  </tableColumns>
  <tableStyleInfo name="TableStyleLight1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vmlDrawing" Target="../drawings/vmlDrawing1.vml"/><Relationship Id="rId7" Type="http://schemas.openxmlformats.org/officeDocument/2006/relationships/control" Target="../activeX/activeX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Y32"/>
  <sheetViews>
    <sheetView showGridLines="0" tabSelected="1" zoomScale="80" zoomScaleNormal="80" workbookViewId="0">
      <selection activeCell="A2" sqref="A2:Q2"/>
    </sheetView>
  </sheetViews>
  <sheetFormatPr defaultRowHeight="15" x14ac:dyDescent="0.25"/>
  <cols>
    <col min="1" max="1" width="15.5703125" customWidth="1"/>
    <col min="2" max="2" width="13.5703125" customWidth="1"/>
    <col min="3" max="3" width="27.7109375" customWidth="1"/>
    <col min="4" max="4" width="17.7109375" customWidth="1"/>
    <col min="5" max="5" width="14.7109375" customWidth="1"/>
    <col min="6" max="6" width="12.28515625" customWidth="1"/>
    <col min="7" max="7" width="17.28515625" customWidth="1"/>
    <col min="8" max="8" width="33.7109375" customWidth="1"/>
    <col min="9" max="9" width="15" customWidth="1"/>
    <col min="10" max="10" width="9.140625" customWidth="1"/>
    <col min="11" max="11" width="14" customWidth="1"/>
    <col min="12" max="12" width="9.7109375" customWidth="1"/>
    <col min="13" max="13" width="16.85546875" customWidth="1"/>
    <col min="14" max="14" width="16.28515625" style="19" customWidth="1"/>
    <col min="15" max="15" width="13.28515625" style="19" customWidth="1"/>
    <col min="16" max="16" width="12.42578125" customWidth="1"/>
    <col min="17" max="17" width="19.5703125" customWidth="1"/>
  </cols>
  <sheetData>
    <row r="1" spans="1:25" ht="50.45" customHeight="1" x14ac:dyDescent="0.25">
      <c r="R1" s="27"/>
      <c r="S1" s="27"/>
      <c r="T1" s="27"/>
      <c r="U1" s="27"/>
      <c r="V1" s="27"/>
      <c r="W1" s="27"/>
      <c r="X1" s="27"/>
      <c r="Y1" s="27"/>
    </row>
    <row r="2" spans="1:25" s="19" customFormat="1" ht="50.45" customHeight="1" x14ac:dyDescent="0.25">
      <c r="A2" s="32" t="s">
        <v>51</v>
      </c>
      <c r="B2" s="32"/>
      <c r="C2" s="32"/>
      <c r="D2" s="32"/>
      <c r="E2" s="32"/>
      <c r="F2" s="32"/>
      <c r="G2" s="32"/>
      <c r="H2" s="32"/>
      <c r="I2" s="32"/>
      <c r="J2" s="32"/>
      <c r="K2" s="32"/>
      <c r="L2" s="32"/>
      <c r="M2" s="32"/>
      <c r="N2" s="32"/>
      <c r="O2" s="32"/>
      <c r="P2" s="32"/>
      <c r="Q2" s="32"/>
      <c r="R2" s="27"/>
      <c r="S2" s="27"/>
      <c r="T2" s="27"/>
      <c r="U2" s="27"/>
      <c r="V2" s="27"/>
      <c r="W2" s="27"/>
      <c r="X2" s="27"/>
      <c r="Y2" s="27"/>
    </row>
    <row r="3" spans="1:25" s="19" customFormat="1" ht="39" customHeight="1" x14ac:dyDescent="0.25">
      <c r="A3" s="32" t="s">
        <v>63</v>
      </c>
      <c r="B3" s="32"/>
      <c r="C3" s="32"/>
      <c r="D3" s="32"/>
      <c r="E3" s="32"/>
      <c r="F3" s="32"/>
      <c r="G3" s="32"/>
      <c r="H3" s="32"/>
      <c r="I3" s="32"/>
      <c r="J3" s="32"/>
      <c r="K3" s="32"/>
      <c r="L3" s="32"/>
      <c r="M3" s="32"/>
      <c r="N3" s="32"/>
      <c r="O3" s="32"/>
      <c r="P3" s="32"/>
      <c r="Q3" s="32"/>
      <c r="R3" s="27"/>
      <c r="S3" s="27"/>
      <c r="T3" s="27"/>
      <c r="U3" s="27"/>
      <c r="V3" s="27"/>
      <c r="W3" s="27"/>
      <c r="X3" s="27"/>
      <c r="Y3" s="27"/>
    </row>
    <row r="4" spans="1:25" s="19" customFormat="1" ht="33" customHeight="1" x14ac:dyDescent="0.25">
      <c r="A4" s="32" t="s">
        <v>72</v>
      </c>
      <c r="B4" s="32"/>
      <c r="C4" s="32"/>
      <c r="D4" s="32"/>
      <c r="E4" s="32"/>
      <c r="F4" s="32"/>
      <c r="G4" s="32"/>
      <c r="H4" s="32"/>
      <c r="I4" s="32"/>
      <c r="J4" s="32"/>
      <c r="K4" s="32"/>
      <c r="L4" s="32"/>
      <c r="M4" s="32"/>
      <c r="N4" s="32"/>
      <c r="O4" s="32"/>
      <c r="P4" s="32"/>
      <c r="Q4" s="32"/>
      <c r="R4" s="27"/>
      <c r="S4" s="27"/>
      <c r="T4" s="27"/>
      <c r="U4" s="27"/>
      <c r="V4" s="27"/>
      <c r="W4" s="27"/>
      <c r="X4" s="27"/>
      <c r="Y4" s="27"/>
    </row>
    <row r="5" spans="1:25" ht="81" customHeight="1" x14ac:dyDescent="0.25">
      <c r="A5" s="20" t="s">
        <v>37</v>
      </c>
      <c r="B5" s="20" t="s">
        <v>52</v>
      </c>
      <c r="C5" s="20" t="s">
        <v>53</v>
      </c>
      <c r="D5" s="20" t="s">
        <v>54</v>
      </c>
      <c r="E5" s="20" t="s">
        <v>62</v>
      </c>
      <c r="F5" s="20" t="s">
        <v>55</v>
      </c>
      <c r="G5" s="20" t="s">
        <v>43</v>
      </c>
      <c r="H5" s="20" t="s">
        <v>65</v>
      </c>
      <c r="I5" s="20" t="s">
        <v>56</v>
      </c>
      <c r="J5" s="20" t="s">
        <v>2</v>
      </c>
      <c r="K5" s="20" t="s">
        <v>47</v>
      </c>
      <c r="L5" s="20" t="s">
        <v>48</v>
      </c>
      <c r="M5" s="20" t="s">
        <v>68</v>
      </c>
      <c r="N5" s="20" t="s">
        <v>49</v>
      </c>
      <c r="O5" s="20" t="s">
        <v>45</v>
      </c>
      <c r="P5" s="20" t="s">
        <v>46</v>
      </c>
      <c r="Q5" s="20" t="s">
        <v>5</v>
      </c>
      <c r="R5" s="27"/>
      <c r="S5" s="27"/>
      <c r="T5" s="27"/>
      <c r="U5" s="27"/>
    </row>
    <row r="6" spans="1:25" ht="14.45" customHeight="1" x14ac:dyDescent="0.25">
      <c r="A6" s="22" t="s">
        <v>40</v>
      </c>
      <c r="B6" s="22" t="s">
        <v>25</v>
      </c>
      <c r="C6" s="22" t="s">
        <v>57</v>
      </c>
      <c r="D6" s="22" t="s">
        <v>70</v>
      </c>
      <c r="E6" s="28">
        <v>5707560.5999999996</v>
      </c>
      <c r="F6" s="21">
        <v>2000</v>
      </c>
      <c r="G6" s="24" t="s">
        <v>42</v>
      </c>
      <c r="H6" s="22" t="s">
        <v>64</v>
      </c>
      <c r="I6" s="24" t="s">
        <v>59</v>
      </c>
      <c r="J6" s="23" t="s">
        <v>6</v>
      </c>
      <c r="K6" s="23" t="s">
        <v>7</v>
      </c>
      <c r="L6" s="23" t="s">
        <v>7</v>
      </c>
      <c r="M6" s="23" t="s">
        <v>7</v>
      </c>
      <c r="N6" s="23" t="s">
        <v>38</v>
      </c>
      <c r="O6" s="21" t="s">
        <v>8</v>
      </c>
      <c r="P6" s="23" t="s">
        <v>7</v>
      </c>
      <c r="Q6" s="22" t="s">
        <v>9</v>
      </c>
      <c r="R6" s="27"/>
      <c r="S6" s="27"/>
      <c r="T6" s="27"/>
      <c r="U6" s="27"/>
    </row>
    <row r="7" spans="1:25" ht="14.45" customHeight="1" x14ac:dyDescent="0.25">
      <c r="A7" s="22" t="s">
        <v>41</v>
      </c>
      <c r="B7" s="22" t="s">
        <v>27</v>
      </c>
      <c r="C7" s="30" t="s">
        <v>58</v>
      </c>
      <c r="D7" s="22" t="s">
        <v>50</v>
      </c>
      <c r="E7" s="29">
        <v>3027713.31</v>
      </c>
      <c r="F7" s="21">
        <v>1000</v>
      </c>
      <c r="G7" s="24" t="s">
        <v>44</v>
      </c>
      <c r="H7" s="25" t="s">
        <v>61</v>
      </c>
      <c r="I7" s="24" t="s">
        <v>60</v>
      </c>
      <c r="J7" s="23" t="s">
        <v>10</v>
      </c>
      <c r="K7" s="23" t="s">
        <v>7</v>
      </c>
      <c r="L7" s="23" t="s">
        <v>7</v>
      </c>
      <c r="M7" s="23" t="s">
        <v>8</v>
      </c>
      <c r="N7" s="23" t="s">
        <v>38</v>
      </c>
      <c r="O7" s="21" t="s">
        <v>7</v>
      </c>
      <c r="P7" s="23" t="s">
        <v>7</v>
      </c>
      <c r="Q7" s="22" t="s">
        <v>9</v>
      </c>
      <c r="R7" s="27"/>
      <c r="S7" s="27"/>
      <c r="T7" s="27"/>
      <c r="U7" s="27"/>
    </row>
    <row r="8" spans="1:25" ht="14.45" customHeight="1" x14ac:dyDescent="0.25">
      <c r="A8" s="22" t="s">
        <v>39</v>
      </c>
      <c r="B8" s="22" t="s">
        <v>27</v>
      </c>
      <c r="C8" s="22" t="s">
        <v>57</v>
      </c>
      <c r="D8" s="22" t="s">
        <v>69</v>
      </c>
      <c r="E8" s="28">
        <v>3427990.02</v>
      </c>
      <c r="F8" s="21">
        <v>1500</v>
      </c>
      <c r="G8" s="24" t="s">
        <v>42</v>
      </c>
      <c r="H8" s="22" t="s">
        <v>64</v>
      </c>
      <c r="I8" s="24" t="s">
        <v>59</v>
      </c>
      <c r="J8" s="23" t="s">
        <v>6</v>
      </c>
      <c r="K8" s="23" t="s">
        <v>7</v>
      </c>
      <c r="L8" s="23" t="s">
        <v>7</v>
      </c>
      <c r="M8" s="23" t="s">
        <v>7</v>
      </c>
      <c r="N8" s="23" t="s">
        <v>38</v>
      </c>
      <c r="O8" s="21" t="s">
        <v>8</v>
      </c>
      <c r="P8" s="23" t="s">
        <v>7</v>
      </c>
      <c r="Q8" s="22" t="s">
        <v>9</v>
      </c>
      <c r="R8" s="27"/>
      <c r="S8" s="27"/>
      <c r="T8" s="27"/>
      <c r="U8" s="27"/>
    </row>
    <row r="9" spans="1:25" ht="14.45" customHeight="1" x14ac:dyDescent="0.25">
      <c r="R9" s="27"/>
      <c r="S9" s="27"/>
      <c r="T9" s="27"/>
      <c r="U9" s="27"/>
    </row>
    <row r="10" spans="1:25" ht="14.45" customHeight="1" x14ac:dyDescent="0.25">
      <c r="R10" s="27"/>
      <c r="S10" s="27"/>
      <c r="T10" s="27"/>
      <c r="U10" s="27"/>
    </row>
    <row r="11" spans="1:25" ht="28.5" customHeight="1" x14ac:dyDescent="0.25">
      <c r="A11" s="31" t="s">
        <v>66</v>
      </c>
      <c r="B11" s="31"/>
      <c r="C11" s="31"/>
      <c r="D11" s="31"/>
      <c r="E11" s="31"/>
      <c r="F11" s="31"/>
      <c r="G11" s="31"/>
      <c r="H11" s="31"/>
      <c r="I11" s="31"/>
      <c r="J11" s="31"/>
      <c r="K11" s="31"/>
      <c r="L11" s="31"/>
      <c r="M11" s="31"/>
      <c r="N11" s="31"/>
      <c r="O11" s="31"/>
      <c r="P11" s="31"/>
      <c r="Q11" s="31"/>
      <c r="R11" s="27"/>
      <c r="S11" s="27"/>
      <c r="T11" s="27"/>
      <c r="U11" s="27"/>
    </row>
    <row r="12" spans="1:25" ht="19.5" customHeight="1" x14ac:dyDescent="0.25">
      <c r="A12" s="31" t="s">
        <v>67</v>
      </c>
      <c r="B12" s="31"/>
      <c r="C12" s="31"/>
      <c r="D12" s="31"/>
      <c r="E12" s="31"/>
      <c r="F12" s="31"/>
      <c r="G12" s="31"/>
      <c r="H12" s="31"/>
      <c r="I12" s="31"/>
      <c r="J12" s="31"/>
      <c r="K12" s="31"/>
      <c r="L12" s="31"/>
      <c r="M12" s="31"/>
      <c r="N12" s="31"/>
      <c r="O12" s="31"/>
      <c r="P12" s="31"/>
      <c r="Q12" s="31"/>
      <c r="R12" s="27"/>
      <c r="S12" s="27"/>
      <c r="T12" s="27"/>
      <c r="U12" s="27"/>
    </row>
    <row r="13" spans="1:25" ht="64.5" customHeight="1" x14ac:dyDescent="0.25">
      <c r="A13" s="31" t="s">
        <v>71</v>
      </c>
      <c r="B13" s="31"/>
      <c r="C13" s="31"/>
      <c r="D13" s="31"/>
      <c r="E13" s="31"/>
      <c r="F13" s="31"/>
      <c r="G13" s="31"/>
      <c r="H13" s="31"/>
      <c r="I13" s="31"/>
      <c r="J13" s="31"/>
      <c r="K13" s="31"/>
      <c r="L13" s="31"/>
      <c r="M13" s="31"/>
      <c r="N13" s="31"/>
      <c r="O13" s="31"/>
      <c r="P13" s="31"/>
      <c r="Q13" s="31"/>
      <c r="R13" s="27"/>
      <c r="S13" s="27"/>
      <c r="T13" s="27"/>
      <c r="U13" s="27"/>
    </row>
    <row r="14" spans="1:25" ht="14.45" customHeight="1" x14ac:dyDescent="0.25">
      <c r="A14" s="26"/>
      <c r="R14" s="27"/>
      <c r="S14" s="27"/>
      <c r="T14" s="27"/>
      <c r="U14" s="27"/>
    </row>
    <row r="15" spans="1:25" ht="14.45" customHeight="1" x14ac:dyDescent="0.25">
      <c r="A15" s="26"/>
      <c r="R15" s="27"/>
      <c r="S15" s="27"/>
      <c r="T15" s="27"/>
      <c r="U15" s="27"/>
    </row>
    <row r="16" spans="1:25" ht="14.45" customHeight="1" x14ac:dyDescent="0.25">
      <c r="R16" s="27"/>
      <c r="S16" s="27"/>
      <c r="T16" s="27"/>
      <c r="U16" s="27"/>
    </row>
    <row r="17" spans="1:25" ht="14.45" customHeight="1" x14ac:dyDescent="0.25">
      <c r="R17" s="27"/>
      <c r="S17" s="27"/>
      <c r="T17" s="27"/>
      <c r="U17" s="27"/>
    </row>
    <row r="18" spans="1:25" ht="14.45" customHeight="1" x14ac:dyDescent="0.25">
      <c r="R18" s="27"/>
      <c r="S18" s="27"/>
      <c r="T18" s="27"/>
      <c r="U18" s="27"/>
      <c r="V18" s="27"/>
      <c r="W18" s="27"/>
      <c r="X18" s="27"/>
      <c r="Y18" s="27"/>
    </row>
    <row r="19" spans="1:25" ht="14.45" customHeight="1" x14ac:dyDescent="0.25">
      <c r="R19" s="19"/>
      <c r="S19" s="19"/>
      <c r="T19" s="19"/>
      <c r="U19" s="19"/>
      <c r="V19" s="19"/>
    </row>
    <row r="20" spans="1:25" ht="14.45" customHeight="1" x14ac:dyDescent="0.25">
      <c r="R20" s="19"/>
      <c r="S20" s="19"/>
      <c r="T20" s="19"/>
      <c r="U20" s="19"/>
      <c r="V20" s="19"/>
    </row>
    <row r="21" spans="1:25" ht="19.5" customHeight="1" x14ac:dyDescent="0.25">
      <c r="R21" s="19"/>
      <c r="S21" s="19"/>
      <c r="T21" s="19"/>
      <c r="U21" s="19"/>
      <c r="V21" s="19"/>
    </row>
    <row r="22" spans="1:25" s="19" customFormat="1" ht="36.75" customHeight="1" x14ac:dyDescent="0.25">
      <c r="A22"/>
      <c r="B22"/>
      <c r="C22"/>
      <c r="D22"/>
      <c r="E22"/>
      <c r="F22"/>
      <c r="G22"/>
      <c r="H22"/>
      <c r="I22"/>
      <c r="J22"/>
      <c r="K22"/>
      <c r="L22"/>
      <c r="M22"/>
      <c r="P22"/>
      <c r="Q22"/>
    </row>
    <row r="23" spans="1:25" ht="14.45" customHeight="1" x14ac:dyDescent="0.25">
      <c r="R23" s="19"/>
      <c r="S23" s="19"/>
      <c r="T23" s="19"/>
      <c r="U23" s="19"/>
      <c r="V23" s="19"/>
    </row>
    <row r="24" spans="1:25" ht="14.45" customHeight="1" x14ac:dyDescent="0.25">
      <c r="R24" s="19"/>
      <c r="S24" s="19"/>
      <c r="T24" s="19"/>
      <c r="U24" s="19"/>
      <c r="V24" s="19"/>
    </row>
    <row r="25" spans="1:25" ht="14.45" customHeight="1" x14ac:dyDescent="0.25">
      <c r="R25" s="19"/>
      <c r="S25" s="19"/>
      <c r="T25" s="19"/>
      <c r="U25" s="19"/>
      <c r="V25" s="19"/>
    </row>
    <row r="26" spans="1:25" ht="14.45" customHeight="1" x14ac:dyDescent="0.25">
      <c r="R26" s="19"/>
      <c r="S26" s="19"/>
      <c r="T26" s="19"/>
      <c r="U26" s="19"/>
      <c r="V26" s="19"/>
    </row>
    <row r="27" spans="1:25" ht="14.45" customHeight="1" x14ac:dyDescent="0.25">
      <c r="R27" s="19"/>
      <c r="S27" s="19"/>
      <c r="T27" s="19"/>
      <c r="U27" s="19"/>
      <c r="V27" s="19"/>
    </row>
    <row r="28" spans="1:25" ht="14.45" customHeight="1" x14ac:dyDescent="0.25"/>
    <row r="29" spans="1:25" ht="14.45" customHeight="1" x14ac:dyDescent="0.25"/>
    <row r="30" spans="1:25" ht="72" customHeight="1" x14ac:dyDescent="0.25"/>
    <row r="31" spans="1:25" ht="14.45" customHeight="1" x14ac:dyDescent="0.25"/>
    <row r="32" spans="1:25" ht="14.45" customHeight="1" x14ac:dyDescent="0.25"/>
  </sheetData>
  <mergeCells count="6">
    <mergeCell ref="A12:Q12"/>
    <mergeCell ref="A4:Q4"/>
    <mergeCell ref="A2:Q2"/>
    <mergeCell ref="A13:Q13"/>
    <mergeCell ref="A3:Q3"/>
    <mergeCell ref="A11:Q11"/>
  </mergeCells>
  <phoneticPr fontId="20" type="noConversion"/>
  <pageMargins left="0.75" right="0.75" top="1" bottom="1" header="0.5" footer="0.5"/>
  <pageSetup orientation="portrait" r:id="rId1"/>
  <drawing r:id="rId2"/>
  <legacyDrawing r:id="rId3"/>
  <controls>
    <mc:AlternateContent xmlns:mc="http://schemas.openxmlformats.org/markup-compatibility/2006">
      <mc:Choice Requires="x14">
        <control shapeId="1027" r:id="rId4" name="Control 3">
          <controlPr defaultSize="0" r:id="rId5">
            <anchor moveWithCells="1">
              <from>
                <xdr:col>0</xdr:col>
                <xdr:colOff>619125</xdr:colOff>
                <xdr:row>3</xdr:row>
                <xdr:rowOff>304800</xdr:rowOff>
              </from>
              <to>
                <xdr:col>1</xdr:col>
                <xdr:colOff>314325</xdr:colOff>
                <xdr:row>4</xdr:row>
                <xdr:rowOff>66675</xdr:rowOff>
              </to>
            </anchor>
          </controlPr>
        </control>
      </mc:Choice>
      <mc:Fallback>
        <control shapeId="1027" r:id="rId4" name="Control 3"/>
      </mc:Fallback>
    </mc:AlternateContent>
    <mc:AlternateContent xmlns:mc="http://schemas.openxmlformats.org/markup-compatibility/2006">
      <mc:Choice Requires="x14">
        <control shapeId="1026" r:id="rId6" name="Control 2">
          <controlPr defaultSize="0" r:id="rId5">
            <anchor moveWithCells="1">
              <from>
                <xdr:col>0</xdr:col>
                <xdr:colOff>0</xdr:colOff>
                <xdr:row>3</xdr:row>
                <xdr:rowOff>304800</xdr:rowOff>
              </from>
              <to>
                <xdr:col>0</xdr:col>
                <xdr:colOff>733425</xdr:colOff>
                <xdr:row>4</xdr:row>
                <xdr:rowOff>66675</xdr:rowOff>
              </to>
            </anchor>
          </controlPr>
        </control>
      </mc:Choice>
      <mc:Fallback>
        <control shapeId="1026" r:id="rId6" name="Control 2"/>
      </mc:Fallback>
    </mc:AlternateContent>
    <mc:AlternateContent xmlns:mc="http://schemas.openxmlformats.org/markup-compatibility/2006">
      <mc:Choice Requires="x14">
        <control shapeId="1025" r:id="rId7" name="Control 1">
          <controlPr defaultSize="0" r:id="rId5">
            <anchor moveWithCells="1">
              <from>
                <xdr:col>0</xdr:col>
                <xdr:colOff>0</xdr:colOff>
                <xdr:row>3</xdr:row>
                <xdr:rowOff>304800</xdr:rowOff>
              </from>
              <to>
                <xdr:col>0</xdr:col>
                <xdr:colOff>733425</xdr:colOff>
                <xdr:row>4</xdr:row>
                <xdr:rowOff>66675</xdr:rowOff>
              </to>
            </anchor>
          </controlPr>
        </control>
      </mc:Choice>
      <mc:Fallback>
        <control shapeId="1025" r:id="rId7" name="Control 1"/>
      </mc:Fallback>
    </mc:AlternateContent>
  </controls>
  <tableParts count="1">
    <tablePart r:id="rId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51CE5-0A25-4FF5-A6A3-AB5C71C38B65}">
  <dimension ref="A1:X8"/>
  <sheetViews>
    <sheetView showGridLines="0" topLeftCell="P1" workbookViewId="0">
      <selection activeCell="T1" sqref="T1:T1048576"/>
    </sheetView>
  </sheetViews>
  <sheetFormatPr defaultRowHeight="15" x14ac:dyDescent="0.25"/>
  <cols>
    <col min="6" max="6" width="12.28515625" customWidth="1"/>
    <col min="20" max="20" width="15.140625" customWidth="1"/>
    <col min="21" max="21" width="6.85546875" style="8" customWidth="1"/>
    <col min="22" max="22" width="13.5703125" customWidth="1"/>
    <col min="23" max="23" width="14.42578125" customWidth="1"/>
    <col min="24" max="24" width="10.85546875" customWidth="1"/>
  </cols>
  <sheetData>
    <row r="1" spans="1:24" ht="75" x14ac:dyDescent="0.25">
      <c r="A1" s="14" t="s">
        <v>0</v>
      </c>
      <c r="B1" s="15" t="s">
        <v>5</v>
      </c>
      <c r="C1" s="15" t="s">
        <v>30</v>
      </c>
      <c r="D1" s="15" t="s">
        <v>1</v>
      </c>
      <c r="E1" s="15" t="s">
        <v>32</v>
      </c>
      <c r="F1" s="15" t="s">
        <v>22</v>
      </c>
      <c r="G1" s="15" t="s">
        <v>2</v>
      </c>
      <c r="H1" s="15" t="s">
        <v>14</v>
      </c>
      <c r="I1" s="15" t="s">
        <v>33</v>
      </c>
      <c r="J1" s="15" t="s">
        <v>25</v>
      </c>
      <c r="K1" s="15" t="s">
        <v>26</v>
      </c>
      <c r="L1" s="15" t="s">
        <v>27</v>
      </c>
      <c r="M1" s="15" t="s">
        <v>34</v>
      </c>
      <c r="N1" s="15" t="s">
        <v>3</v>
      </c>
      <c r="O1" s="15" t="s">
        <v>28</v>
      </c>
      <c r="P1" s="15" t="s">
        <v>35</v>
      </c>
      <c r="Q1" s="15" t="s">
        <v>29</v>
      </c>
      <c r="R1" s="15" t="s">
        <v>4</v>
      </c>
      <c r="S1" s="15" t="s">
        <v>31</v>
      </c>
      <c r="T1" s="16" t="s">
        <v>36</v>
      </c>
      <c r="V1" s="7" t="s">
        <v>21</v>
      </c>
      <c r="W1" s="2" t="s">
        <v>20</v>
      </c>
      <c r="X1" s="9" t="s">
        <v>19</v>
      </c>
    </row>
    <row r="2" spans="1:24" ht="30" x14ac:dyDescent="0.25">
      <c r="A2" s="10" t="s">
        <v>12</v>
      </c>
      <c r="B2" s="11" t="s">
        <v>9</v>
      </c>
      <c r="C2" s="11">
        <v>5808540</v>
      </c>
      <c r="D2" s="11">
        <v>1850</v>
      </c>
      <c r="E2" s="11" t="s">
        <v>17</v>
      </c>
      <c r="F2" s="11">
        <v>0</v>
      </c>
      <c r="G2" s="11" t="s">
        <v>10</v>
      </c>
      <c r="H2" s="11" t="s">
        <v>15</v>
      </c>
      <c r="I2" s="12">
        <v>2</v>
      </c>
      <c r="J2" s="11" t="s">
        <v>7</v>
      </c>
      <c r="K2" s="11">
        <v>1</v>
      </c>
      <c r="L2" s="11" t="s">
        <v>7</v>
      </c>
      <c r="M2" s="11">
        <v>1</v>
      </c>
      <c r="N2" s="11" t="s">
        <v>8</v>
      </c>
      <c r="O2" s="11">
        <v>0</v>
      </c>
      <c r="P2" s="11" t="s">
        <v>8</v>
      </c>
      <c r="Q2" s="11">
        <v>0</v>
      </c>
      <c r="R2" s="11" t="s">
        <v>11</v>
      </c>
      <c r="S2" s="11">
        <v>1</v>
      </c>
      <c r="T2" s="13">
        <v>4</v>
      </c>
      <c r="V2" s="3" t="s">
        <v>15</v>
      </c>
      <c r="W2" s="4">
        <f>SUMIF(H:H,"A",C:C)</f>
        <v>5808540</v>
      </c>
      <c r="X2" s="17">
        <f>Total_Incentives!$W2/W6</f>
        <v>0.45510839332886943</v>
      </c>
    </row>
    <row r="3" spans="1:24" ht="30" x14ac:dyDescent="0.25">
      <c r="A3" s="10" t="s">
        <v>13</v>
      </c>
      <c r="B3" s="11" t="s">
        <v>9</v>
      </c>
      <c r="C3" s="11">
        <v>6954441.4900000002</v>
      </c>
      <c r="D3" s="11">
        <v>2000</v>
      </c>
      <c r="E3" s="11" t="s">
        <v>17</v>
      </c>
      <c r="F3" s="11">
        <v>0</v>
      </c>
      <c r="G3" s="11" t="s">
        <v>6</v>
      </c>
      <c r="H3" s="11" t="s">
        <v>16</v>
      </c>
      <c r="I3" s="12">
        <v>0.5</v>
      </c>
      <c r="J3" s="11" t="s">
        <v>7</v>
      </c>
      <c r="K3" s="11">
        <v>1</v>
      </c>
      <c r="L3" s="11" t="s">
        <v>7</v>
      </c>
      <c r="M3" s="11">
        <v>1</v>
      </c>
      <c r="N3" s="11" t="s">
        <v>8</v>
      </c>
      <c r="O3" s="11">
        <v>0</v>
      </c>
      <c r="P3" s="11" t="s">
        <v>8</v>
      </c>
      <c r="Q3" s="11">
        <v>0</v>
      </c>
      <c r="R3" s="11" t="s">
        <v>11</v>
      </c>
      <c r="S3" s="11">
        <v>1</v>
      </c>
      <c r="T3" s="12">
        <v>2.5</v>
      </c>
      <c r="V3" s="3" t="s">
        <v>16</v>
      </c>
      <c r="W3" s="4">
        <f>SUMIF(H:H,"B",C:C)</f>
        <v>6954441.4900000002</v>
      </c>
      <c r="X3" s="17">
        <f>Total_Incentives!$W3/W6</f>
        <v>0.54489160667113057</v>
      </c>
    </row>
    <row r="4" spans="1:24" x14ac:dyDescent="0.25">
      <c r="V4" s="3" t="s">
        <v>17</v>
      </c>
      <c r="W4" s="4">
        <f>SUM(C:C)</f>
        <v>12762981.49</v>
      </c>
      <c r="X4" s="17">
        <f>Total_Incentives!$W4/W6</f>
        <v>1</v>
      </c>
    </row>
    <row r="5" spans="1:24" x14ac:dyDescent="0.25">
      <c r="V5" s="3" t="s">
        <v>18</v>
      </c>
      <c r="W5" s="4">
        <f>SUMIF(C:C,"&lt;=250",F:F)</f>
        <v>0</v>
      </c>
      <c r="X5" s="17"/>
    </row>
    <row r="6" spans="1:24" x14ac:dyDescent="0.25">
      <c r="V6" s="5" t="s">
        <v>23</v>
      </c>
      <c r="W6" s="6">
        <f>SUM(W2:W3)</f>
        <v>12762981.49</v>
      </c>
      <c r="X6" s="18"/>
    </row>
    <row r="7" spans="1:24" x14ac:dyDescent="0.25">
      <c r="X7" s="8"/>
    </row>
    <row r="8" spans="1:24" x14ac:dyDescent="0.25">
      <c r="V8" t="s">
        <v>24</v>
      </c>
      <c r="W8" s="1">
        <f>12500000-W6</f>
        <v>-262981.49000000022</v>
      </c>
      <c r="X8" s="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E55A311CE7F04686E2C00C63FEEB98" ma:contentTypeVersion="13" ma:contentTypeDescription="Create a new document." ma:contentTypeScope="" ma:versionID="8c7bdea79174804f13de7c9fbff91fef">
  <xsd:schema xmlns:xsd="http://www.w3.org/2001/XMLSchema" xmlns:xs="http://www.w3.org/2001/XMLSchema" xmlns:p="http://schemas.microsoft.com/office/2006/metadata/properties" xmlns:ns3="babf9b5b-49fb-4a3d-9eb1-9e6b5edd58f7" xmlns:ns4="13fcd1a0-f6fa-4343-90b6-c873cb810e1a" targetNamespace="http://schemas.microsoft.com/office/2006/metadata/properties" ma:root="true" ma:fieldsID="2d9ae0bbcfb432fe56686da9ce86fdd8" ns3:_="" ns4:_="">
    <xsd:import namespace="babf9b5b-49fb-4a3d-9eb1-9e6b5edd58f7"/>
    <xsd:import namespace="13fcd1a0-f6fa-4343-90b6-c873cb810e1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bf9b5b-49fb-4a3d-9eb1-9e6b5edd58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3fcd1a0-f6fa-4343-90b6-c873cb810e1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95FA9C7-A9D3-45A5-8364-A06F9FED2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bf9b5b-49fb-4a3d-9eb1-9e6b5edd58f7"/>
    <ds:schemaRef ds:uri="13fcd1a0-f6fa-4343-90b6-c873cb810e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9F826E-23AF-457B-830B-65DBDFA4189B}">
  <ds:schemaRefs>
    <ds:schemaRef ds:uri="http://schemas.microsoft.com/sharepoint/v3/contenttype/forms"/>
  </ds:schemaRefs>
</ds:datastoreItem>
</file>

<file path=customXml/itemProps3.xml><?xml version="1.0" encoding="utf-8"?>
<ds:datastoreItem xmlns:ds="http://schemas.openxmlformats.org/officeDocument/2006/customXml" ds:itemID="{0846C02D-8868-4D0F-B13B-1F6B040CEB66}">
  <ds:schemaRefs>
    <ds:schemaRef ds:uri="babf9b5b-49fb-4a3d-9eb1-9e6b5edd58f7"/>
    <ds:schemaRef ds:uri="http://schemas.openxmlformats.org/package/2006/metadata/core-properties"/>
    <ds:schemaRef ds:uri="http://schemas.microsoft.com/office/2006/documentManagement/types"/>
    <ds:schemaRef ds:uri="http://www.w3.org/XML/1998/namespace"/>
    <ds:schemaRef ds:uri="http://purl.org/dc/dcmitype/"/>
    <ds:schemaRef ds:uri="http://purl.org/dc/elements/1.1/"/>
    <ds:schemaRef ds:uri="http://schemas.microsoft.com/office/2006/metadata/properties"/>
    <ds:schemaRef ds:uri="http://purl.org/dc/terms/"/>
    <ds:schemaRef ds:uri="http://schemas.microsoft.com/office/infopath/2007/PartnerControls"/>
    <ds:schemaRef ds:uri="13fcd1a0-f6fa-4343-90b6-c873cb810e1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Selected Projects</vt:lpstr>
      <vt:lpstr>Total_Incentives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 Philbrick</dc:creator>
  <cp:lastModifiedBy>Hannah Magnuson</cp:lastModifiedBy>
  <cp:lastPrinted>2019-08-06T15:44:47Z</cp:lastPrinted>
  <dcterms:created xsi:type="dcterms:W3CDTF">2019-08-02T20:37:48Z</dcterms:created>
  <dcterms:modified xsi:type="dcterms:W3CDTF">2020-12-18T22:34:44Z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0x01010086E55A311CE7F04686E2C00C63FEEB98</vt:lpwstr>
  </property>
</Properties>
</file>